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YSD-1 2022-23\Financials\"/>
    </mc:Choice>
  </mc:AlternateContent>
  <bookViews>
    <workbookView xWindow="0" yWindow="0" windowWidth="22620" windowHeight="14535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O197" i="1" s="1"/>
  <c r="S145" i="1"/>
  <c r="S165" i="1" s="1"/>
  <c r="S176" i="1" s="1"/>
  <c r="S197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<sst xmlns="http://schemas.openxmlformats.org/spreadsheetml/2006/main" count="465" uniqueCount="143">
  <si>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</si>
  <si>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</si>
  <si>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</si>
  <si>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</si>
  <si>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</si>
  <si>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</si>
  <si>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</si>
  <si>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</si>
  <si>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</si>
  <si>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</si>
  <si>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</si>
  <si>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</si>
  <si>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</si>
  <si>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</si>
  <si>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</si>
  <si>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</si>
  <si>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</si>
  <si>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</si>
  <si>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</si>
  <si>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</si>
  <si>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</si>
  <si>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</si>
  <si>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</si>
  <si>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</si>
  <si>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</si>
  <si>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</si>
  <si>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</si>
  <si>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</si>
  <si>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</si>
  <si>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</si>
  <si>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</si>
  <si>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</si>
  <si>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</si>
  <si>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</si>
  <si>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</si>
  <si>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</si>
  <si>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</si>
  <si>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</si>
  <si>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</si>
  <si>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</si>
  <si>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</si>
  <si>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</si>
  <si>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</si>
  <si>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</si>
  <si>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</si>
  <si>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</si>
  <si>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</si>
  <si>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</si>
  <si>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</si>
  <si>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</si>
  <si>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</si>
  <si>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</si>
  <si>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</si>
  <si>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</si>
  <si>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</si>
  <si>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</si>
  <si>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</si>
  <si>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</si>
  <si>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</si>
  <si>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</si>
  <si>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</si>
  <si>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</si>
  <si>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</si>
  <si>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</si>
  <si>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</si>
  <si>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</si>
  <si>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</si>
  <si>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</si>
  <si>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</si>
  <si>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</si>
  <si>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</si>
  <si>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</si>
  <si>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</si>
  <si>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</si>
  <si>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</si>
  <si>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</si>
  <si>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</si>
  <si>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</si>
  <si>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</si>
  <si>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</si>
  <si>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</si>
  <si>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</si>
  <si>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</si>
  <si>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</si>
  <si>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</si>
  <si>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</si>
  <si>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</si>
  <si>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</si>
  <si>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</si>
  <si>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</si>
  <si>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</si>
  <si>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</si>
  <si>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</si>
  <si>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</si>
  <si>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</si>
  <si>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</si>
  <si>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</si>
  <si>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</si>
  <si>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</si>
  <si>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</si>
  <si>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</si>
  <si>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</si>
  <si>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</si>
  <si>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</si>
  <si>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</si>
  <si>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</si>
  <si>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</si>
  <si>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</si>
  <si>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</si>
  <si>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</si>
  <si>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</si>
  <si>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</si>
  <si>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</si>
  <si>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</si>
  <si>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</si>
  <si>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</si>
  <si>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</si>
  <si>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</si>
  <si>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</si>
  <si>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</si>
  <si>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</si>
  <si>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</si>
  <si>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</si>
  <si>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</si>
  <si>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</si>
  <si>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</si>
  <si>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</si>
  <si>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</si>
  <si>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</si>
  <si>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</si>
  <si>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</si>
  <si>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</si>
  <si>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</si>
  <si>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</si>
  <si>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</si>
  <si>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</si>
  <si>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</si>
  <si>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</si>
  <si>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</si>
  <si>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</si>
  <si>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</si>
  <si>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FY2022-2023 UNIFORM BUDGET SUMMARY</t>
  </si>
  <si>
    <t>Yuma School District 1
District Code: 3200
Revised Budget
Adopted: January 16, 2023
Budgeted Pupil Count: 853.3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</si>
</sst>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D6" sqref="D6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11" width="18.6640625" style="2" customWidth="1"/>
    <col min="12" max="12" width="18.6640625" style="2" hidden="1" customWidth="1"/>
    <col min="13" max="30" width="18.6640625" style="2" customWidth="1"/>
    <col min="31" max="16384" width="9.33203125" style="4"/>
  </cols>
  <sheetData>
    <row r="1" spans="1:30" ht="13.5" thickBot="1" x14ac:dyDescent="0.25">
      <c r="A1" s="11" t="s">
        <v>141</v>
      </c>
      <c r="P1" s="3"/>
    </row>
    <row r="2" spans="1:30" s="5" customFormat="1" ht="102.75" thickBot="1" x14ac:dyDescent="0.25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5.5" x14ac:dyDescent="0.2">
      <c r="A3" s="15" t="s">
        <v>102</v>
      </c>
      <c r="B3" s="6"/>
      <c r="C3" s="24">
        <v>9362048</v>
      </c>
      <c r="D3" s="25">
        <v>0</v>
      </c>
      <c r="E3" s="25">
        <v>0</v>
      </c>
      <c r="F3" s="25">
        <v>0</v>
      </c>
      <c r="G3" s="25">
        <v>55734</v>
      </c>
      <c r="H3" s="25">
        <v>0</v>
      </c>
      <c r="I3" s="25">
        <v>0</v>
      </c>
      <c r="J3" s="25">
        <v>0</v>
      </c>
      <c r="K3" s="25">
        <v>350000</v>
      </c>
      <c r="L3" s="25">
        <v>0</v>
      </c>
      <c r="M3" s="25">
        <v>0</v>
      </c>
      <c r="N3" s="25">
        <v>0</v>
      </c>
      <c r="O3" s="25">
        <v>1489219</v>
      </c>
      <c r="P3" s="25">
        <v>0</v>
      </c>
      <c r="Q3" s="25"/>
      <c r="R3" s="25">
        <v>0</v>
      </c>
      <c r="S3" s="25">
        <v>771904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12028905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2</v>
      </c>
      <c r="B6" s="22" t="s">
        <v>3</v>
      </c>
      <c r="C6" s="24">
        <v>4693933</v>
      </c>
      <c r="D6" s="25">
        <v>0</v>
      </c>
      <c r="E6" s="25">
        <v>0</v>
      </c>
      <c r="F6" s="25">
        <v>0</v>
      </c>
      <c r="G6" s="25">
        <v>62021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1364555</v>
      </c>
      <c r="P6" s="25">
        <v>0</v>
      </c>
      <c r="Q6" s="25">
        <v>498599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6619108</v>
      </c>
    </row>
    <row r="7" spans="1:30" s="7" customFormat="1" x14ac:dyDescent="0.2">
      <c r="A7" s="17" t="s">
        <v>4</v>
      </c>
      <c r="B7" s="22" t="s">
        <v>5</v>
      </c>
      <c r="C7" s="24">
        <v>2313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2313</v>
      </c>
    </row>
    <row r="8" spans="1:30" s="7" customFormat="1" x14ac:dyDescent="0.2">
      <c r="A8" s="17" t="s">
        <v>6</v>
      </c>
      <c r="B8" s="22" t="s">
        <v>7</v>
      </c>
      <c r="C8" s="24">
        <v>6990522</v>
      </c>
      <c r="D8" s="25">
        <v>0</v>
      </c>
      <c r="E8" s="25">
        <v>0</v>
      </c>
      <c r="F8" s="25">
        <v>0</v>
      </c>
      <c r="G8" s="25">
        <v>6974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6997496</v>
      </c>
    </row>
    <row r="9" spans="1:30" s="7" customFormat="1" x14ac:dyDescent="0.2">
      <c r="A9" s="17" t="s">
        <v>8</v>
      </c>
      <c r="B9" s="22" t="s">
        <v>9</v>
      </c>
      <c r="C9" s="24">
        <v>1695948</v>
      </c>
      <c r="D9" s="25">
        <v>0</v>
      </c>
      <c r="E9" s="25">
        <v>0</v>
      </c>
      <c r="F9" s="25">
        <v>0</v>
      </c>
      <c r="G9" s="25">
        <v>365480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2061428</v>
      </c>
    </row>
    <row r="10" spans="1:30" s="7" customFormat="1" x14ac:dyDescent="0.2">
      <c r="A10" s="46" t="s">
        <v>92</v>
      </c>
      <c r="B10" s="47"/>
      <c r="C10" s="48">
        <f t="shared" ref="C10:AD10" si="1">SUM(C6:C9)</f>
        <v>13382716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434475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1364555</v>
      </c>
      <c r="P10" s="49">
        <f t="shared" si="1"/>
        <v>0</v>
      </c>
      <c r="Q10" s="49">
        <f t="shared" si="1"/>
        <v>498599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15680345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93</v>
      </c>
      <c r="B12" s="47"/>
      <c r="C12" s="48">
        <f t="shared" ref="C12:AD12" si="3">C3+C10</f>
        <v>22744764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490209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350000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2853774</v>
      </c>
      <c r="P12" s="49">
        <f t="shared" si="3"/>
        <v>0</v>
      </c>
      <c r="Q12" s="49">
        <f t="shared" si="3"/>
        <v>498599</v>
      </c>
      <c r="R12" s="49">
        <f t="shared" si="3"/>
        <v>0</v>
      </c>
      <c r="S12" s="49">
        <f t="shared" si="3"/>
        <v>771904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27709250</v>
      </c>
    </row>
    <row r="13" spans="1:30" s="7" customFormat="1" ht="1.9" customHeight="1" x14ac:dyDescent="0.2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>
        <v>498599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94</v>
      </c>
      <c r="B14" s="22" t="s">
        <v>11</v>
      </c>
      <c r="C14" s="32">
        <v>-1251072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-1251072</v>
      </c>
    </row>
    <row r="15" spans="1:30" s="7" customFormat="1" x14ac:dyDescent="0.2">
      <c r="A15" s="18" t="s">
        <v>99</v>
      </c>
      <c r="B15" s="22" t="s">
        <v>12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1860046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1860046</v>
      </c>
    </row>
    <row r="16" spans="1:30" s="7" customFormat="1" ht="38.25" x14ac:dyDescent="0.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498599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498599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101</v>
      </c>
      <c r="B18" s="47"/>
      <c r="C18" s="48">
        <f t="shared" ref="C18:AD18" si="5">C12+C14+C15+C16</f>
        <v>21493692</v>
      </c>
      <c r="D18" s="49">
        <f t="shared" si="5"/>
        <v>0</v>
      </c>
      <c r="E18" s="49">
        <f t="shared" si="5"/>
        <v>0</v>
      </c>
      <c r="F18" s="49">
        <f t="shared" si="5"/>
        <v>0</v>
      </c>
      <c r="G18" s="49">
        <f t="shared" si="5"/>
        <v>490209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350000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2853774</v>
      </c>
      <c r="P18" s="49">
        <f t="shared" si="5"/>
        <v>0</v>
      </c>
      <c r="Q18" s="49">
        <f t="shared" si="5"/>
        <v>997198</v>
      </c>
      <c r="R18" s="49">
        <f t="shared" si="5"/>
        <v>0</v>
      </c>
      <c r="S18" s="49">
        <f t="shared" si="5"/>
        <v>2631950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28816823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58</v>
      </c>
      <c r="B22" s="22" t="s">
        <v>16</v>
      </c>
      <c r="C22" s="24">
        <v>3880443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3880443</v>
      </c>
    </row>
    <row r="23" spans="1:30" s="7" customFormat="1" x14ac:dyDescent="0.2">
      <c r="A23" s="17" t="s">
        <v>140</v>
      </c>
      <c r="B23" s="22" t="s">
        <v>17</v>
      </c>
      <c r="C23" s="24">
        <v>1610191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1610191</v>
      </c>
    </row>
    <row r="24" spans="1:30" s="7" customFormat="1" ht="25.5" x14ac:dyDescent="0.2">
      <c r="A24" s="17" t="s">
        <v>59</v>
      </c>
      <c r="B24" s="22" t="s">
        <v>18</v>
      </c>
      <c r="C24" s="24">
        <v>459552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40716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500268</v>
      </c>
    </row>
    <row r="25" spans="1:30" s="7" customFormat="1" x14ac:dyDescent="0.2">
      <c r="A25" s="17" t="s">
        <v>60</v>
      </c>
      <c r="B25" s="22" t="s">
        <v>19</v>
      </c>
      <c r="C25" s="24">
        <v>399975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207692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607667</v>
      </c>
    </row>
    <row r="26" spans="1:30" s="7" customFormat="1" x14ac:dyDescent="0.2">
      <c r="A26" s="17" t="s">
        <v>61</v>
      </c>
      <c r="B26" s="22" t="s">
        <v>20</v>
      </c>
      <c r="C26" s="24">
        <v>17900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42453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60353</v>
      </c>
    </row>
    <row r="27" spans="1:30" s="7" customFormat="1" x14ac:dyDescent="0.2">
      <c r="A27" s="17" t="s">
        <v>62</v>
      </c>
      <c r="B27" s="22" t="s">
        <v>21</v>
      </c>
      <c r="C27" s="24">
        <v>5050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59139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64189</v>
      </c>
    </row>
    <row r="28" spans="1:30" s="7" customFormat="1" x14ac:dyDescent="0.2">
      <c r="A28" s="51" t="s">
        <v>77</v>
      </c>
      <c r="B28" s="47"/>
      <c r="C28" s="48">
        <f t="shared" ref="C28:AD28" si="7">SUM(C22:C27)</f>
        <v>6373111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350000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6723111</v>
      </c>
    </row>
    <row r="29" spans="1:30" s="7" customFormat="1" x14ac:dyDescent="0.2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58</v>
      </c>
      <c r="B31" s="22" t="s">
        <v>16</v>
      </c>
      <c r="C31" s="37">
        <v>202582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202582</v>
      </c>
    </row>
    <row r="32" spans="1:30" s="7" customFormat="1" x14ac:dyDescent="0.2">
      <c r="A32" s="17" t="s">
        <v>140</v>
      </c>
      <c r="B32" s="22" t="s">
        <v>17</v>
      </c>
      <c r="C32" s="37">
        <v>116555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116555</v>
      </c>
    </row>
    <row r="33" spans="1:30" s="7" customFormat="1" ht="25.5" x14ac:dyDescent="0.2">
      <c r="A33" s="17" t="s">
        <v>59</v>
      </c>
      <c r="B33" s="22" t="s">
        <v>18</v>
      </c>
      <c r="C33" s="37">
        <v>100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100</v>
      </c>
    </row>
    <row r="34" spans="1:30" s="7" customFormat="1" x14ac:dyDescent="0.2">
      <c r="A34" s="17" t="s">
        <v>60</v>
      </c>
      <c r="B34" s="22" t="s">
        <v>19</v>
      </c>
      <c r="C34" s="37">
        <v>2000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2000</v>
      </c>
    </row>
    <row r="35" spans="1:30" s="7" customFormat="1" x14ac:dyDescent="0.2">
      <c r="A35" s="17" t="s">
        <v>61</v>
      </c>
      <c r="B35" s="22" t="s">
        <v>20</v>
      </c>
      <c r="C35" s="37">
        <v>800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800</v>
      </c>
    </row>
    <row r="36" spans="1:30" s="7" customFormat="1" x14ac:dyDescent="0.2">
      <c r="A36" s="17" t="s">
        <v>62</v>
      </c>
      <c r="B36" s="22" t="s">
        <v>21</v>
      </c>
      <c r="C36" s="37">
        <v>100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100</v>
      </c>
    </row>
    <row r="37" spans="1:30" s="7" customFormat="1" x14ac:dyDescent="0.2">
      <c r="A37" s="51" t="s">
        <v>78</v>
      </c>
      <c r="B37" s="47"/>
      <c r="C37" s="48">
        <f t="shared" ref="C37:AD37" si="9">SUM(C31:C36)</f>
        <v>322137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322137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58</v>
      </c>
      <c r="B40" s="22" t="s">
        <v>16</v>
      </c>
      <c r="C40" s="37">
        <v>110000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110000</v>
      </c>
    </row>
    <row r="41" spans="1:30" s="7" customFormat="1" x14ac:dyDescent="0.2">
      <c r="A41" s="17" t="s">
        <v>140</v>
      </c>
      <c r="B41" s="22" t="s">
        <v>17</v>
      </c>
      <c r="C41" s="37">
        <v>44856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44856</v>
      </c>
    </row>
    <row r="42" spans="1:30" s="7" customFormat="1" ht="25.5" x14ac:dyDescent="0.2">
      <c r="A42" s="17" t="s">
        <v>59</v>
      </c>
      <c r="B42" s="22" t="s">
        <v>18</v>
      </c>
      <c r="C42" s="37">
        <v>18800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18800</v>
      </c>
    </row>
    <row r="43" spans="1:30" s="7" customFormat="1" x14ac:dyDescent="0.2">
      <c r="A43" s="17" t="s">
        <v>60</v>
      </c>
      <c r="B43" s="22" t="s">
        <v>19</v>
      </c>
      <c r="C43" s="37">
        <v>6175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6175</v>
      </c>
    </row>
    <row r="44" spans="1:30" s="7" customFormat="1" x14ac:dyDescent="0.2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">
      <c r="A45" s="17" t="s">
        <v>62</v>
      </c>
      <c r="B45" s="22" t="s">
        <v>21</v>
      </c>
      <c r="C45" s="37">
        <v>153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153</v>
      </c>
    </row>
    <row r="46" spans="1:30" s="7" customFormat="1" x14ac:dyDescent="0.2">
      <c r="A46" s="51" t="s">
        <v>79</v>
      </c>
      <c r="B46" s="47"/>
      <c r="C46" s="48">
        <f t="shared" ref="C46:AD46" si="11">SUM(C40:C45)</f>
        <v>179984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179984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58</v>
      </c>
      <c r="B49" s="22" t="s">
        <v>16</v>
      </c>
      <c r="C49" s="24">
        <v>176150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176150</v>
      </c>
    </row>
    <row r="50" spans="1:30" s="7" customFormat="1" x14ac:dyDescent="0.2">
      <c r="A50" s="17" t="s">
        <v>140</v>
      </c>
      <c r="B50" s="22" t="s">
        <v>17</v>
      </c>
      <c r="C50" s="24">
        <v>60291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60291</v>
      </c>
    </row>
    <row r="51" spans="1:30" s="7" customFormat="1" ht="25.5" x14ac:dyDescent="0.2">
      <c r="A51" s="17" t="s">
        <v>59</v>
      </c>
      <c r="B51" s="22" t="s">
        <v>18</v>
      </c>
      <c r="C51" s="24">
        <v>116677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500</v>
      </c>
      <c r="P51" s="25">
        <v>0</v>
      </c>
      <c r="Q51" s="25">
        <v>0</v>
      </c>
      <c r="R51" s="25">
        <v>0</v>
      </c>
      <c r="S51" s="25">
        <v>1046950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1164127</v>
      </c>
    </row>
    <row r="52" spans="1:30" s="7" customFormat="1" x14ac:dyDescent="0.2">
      <c r="A52" s="17" t="s">
        <v>60</v>
      </c>
      <c r="B52" s="22" t="s">
        <v>19</v>
      </c>
      <c r="C52" s="24">
        <v>7000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7000</v>
      </c>
    </row>
    <row r="53" spans="1:30" s="7" customFormat="1" x14ac:dyDescent="0.2">
      <c r="A53" s="17" t="s">
        <v>61</v>
      </c>
      <c r="B53" s="22" t="s">
        <v>20</v>
      </c>
      <c r="C53" s="24">
        <v>10000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1585000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1595000</v>
      </c>
    </row>
    <row r="54" spans="1:30" s="7" customFormat="1" x14ac:dyDescent="0.2">
      <c r="A54" s="17" t="s">
        <v>62</v>
      </c>
      <c r="B54" s="22" t="s">
        <v>21</v>
      </c>
      <c r="C54" s="24">
        <v>75700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2853274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2928974</v>
      </c>
    </row>
    <row r="55" spans="1:30" s="7" customFormat="1" x14ac:dyDescent="0.2">
      <c r="A55" s="51" t="s">
        <v>80</v>
      </c>
      <c r="B55" s="47"/>
      <c r="C55" s="48">
        <f t="shared" ref="C55:AD55" si="13">SUM(C49:C54)</f>
        <v>445818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2853774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2631950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5931542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58</v>
      </c>
      <c r="B58" s="22" t="s">
        <v>16</v>
      </c>
      <c r="C58" s="24">
        <v>625335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625335</v>
      </c>
    </row>
    <row r="59" spans="1:30" s="7" customFormat="1" x14ac:dyDescent="0.2">
      <c r="A59" s="17" t="s">
        <v>140</v>
      </c>
      <c r="B59" s="22" t="s">
        <v>17</v>
      </c>
      <c r="C59" s="24">
        <v>267490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267490</v>
      </c>
    </row>
    <row r="60" spans="1:30" s="7" customFormat="1" ht="25.5" x14ac:dyDescent="0.2">
      <c r="A60" s="17" t="s">
        <v>59</v>
      </c>
      <c r="B60" s="22" t="s">
        <v>18</v>
      </c>
      <c r="C60" s="24">
        <v>17600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17600</v>
      </c>
    </row>
    <row r="61" spans="1:30" s="7" customFormat="1" x14ac:dyDescent="0.2">
      <c r="A61" s="17" t="s">
        <v>60</v>
      </c>
      <c r="B61" s="22" t="s">
        <v>19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0</v>
      </c>
    </row>
    <row r="62" spans="1:30" s="7" customFormat="1" x14ac:dyDescent="0.2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">
      <c r="A63" s="17" t="s">
        <v>62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x14ac:dyDescent="0.2">
      <c r="A64" s="51" t="s">
        <v>80</v>
      </c>
      <c r="B64" s="47"/>
      <c r="C64" s="48">
        <f t="shared" ref="C64:AD64" si="15">SUM(C58:C63)</f>
        <v>910425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910425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58</v>
      </c>
      <c r="B67" s="22" t="s">
        <v>16</v>
      </c>
      <c r="C67" s="24">
        <v>133000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133000</v>
      </c>
    </row>
    <row r="68" spans="1:30" s="7" customFormat="1" x14ac:dyDescent="0.2">
      <c r="A68" s="17" t="s">
        <v>140</v>
      </c>
      <c r="B68" s="22" t="s">
        <v>17</v>
      </c>
      <c r="C68" s="24">
        <v>50091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50091</v>
      </c>
    </row>
    <row r="69" spans="1:30" s="7" customFormat="1" ht="25.5" x14ac:dyDescent="0.2">
      <c r="A69" s="17" t="s">
        <v>59</v>
      </c>
      <c r="B69" s="22" t="s">
        <v>18</v>
      </c>
      <c r="C69" s="24">
        <v>56305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56305</v>
      </c>
    </row>
    <row r="70" spans="1:30" s="7" customFormat="1" x14ac:dyDescent="0.2">
      <c r="A70" s="17" t="s">
        <v>60</v>
      </c>
      <c r="B70" s="22" t="s">
        <v>19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0</v>
      </c>
    </row>
    <row r="71" spans="1:30" s="7" customFormat="1" x14ac:dyDescent="0.2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x14ac:dyDescent="0.2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">
      <c r="A73" s="51" t="s">
        <v>91</v>
      </c>
      <c r="B73" s="47"/>
      <c r="C73" s="48">
        <f t="shared" ref="C73:AD73" si="18">SUM(C67:C72)</f>
        <v>239396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239396</v>
      </c>
    </row>
    <row r="74" spans="1:30" s="7" customFormat="1" ht="25.5" x14ac:dyDescent="0.2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58</v>
      </c>
      <c r="B75" s="22" t="s">
        <v>16</v>
      </c>
      <c r="C75" s="24">
        <v>415644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415644</v>
      </c>
    </row>
    <row r="76" spans="1:30" s="7" customFormat="1" x14ac:dyDescent="0.2">
      <c r="A76" s="17" t="s">
        <v>140</v>
      </c>
      <c r="B76" s="22" t="s">
        <v>17</v>
      </c>
      <c r="C76" s="24">
        <v>145555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145555</v>
      </c>
    </row>
    <row r="77" spans="1:30" s="7" customFormat="1" ht="25.5" x14ac:dyDescent="0.2">
      <c r="A77" s="17" t="s">
        <v>59</v>
      </c>
      <c r="B77" s="22" t="s">
        <v>18</v>
      </c>
      <c r="C77" s="24">
        <v>746900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746900</v>
      </c>
    </row>
    <row r="78" spans="1:30" s="7" customFormat="1" x14ac:dyDescent="0.2">
      <c r="A78" s="17" t="s">
        <v>60</v>
      </c>
      <c r="B78" s="22" t="s">
        <v>19</v>
      </c>
      <c r="C78" s="24">
        <v>576907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576907</v>
      </c>
    </row>
    <row r="79" spans="1:30" s="7" customFormat="1" x14ac:dyDescent="0.2">
      <c r="A79" s="17" t="s">
        <v>61</v>
      </c>
      <c r="B79" s="22" t="s">
        <v>20</v>
      </c>
      <c r="C79" s="24">
        <v>10600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10600</v>
      </c>
    </row>
    <row r="80" spans="1:30" s="7" customFormat="1" x14ac:dyDescent="0.2">
      <c r="A80" s="17" t="s">
        <v>62</v>
      </c>
      <c r="B80" s="22" t="s">
        <v>21</v>
      </c>
      <c r="C80" s="24">
        <v>2000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2000</v>
      </c>
    </row>
    <row r="81" spans="1:30" s="7" customFormat="1" x14ac:dyDescent="0.2">
      <c r="A81" s="51" t="s">
        <v>81</v>
      </c>
      <c r="B81" s="47"/>
      <c r="C81" s="48">
        <f t="shared" ref="C81:AD81" si="20">SUM(C75:C80)</f>
        <v>1897606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1897606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58</v>
      </c>
      <c r="B84" s="22" t="s">
        <v>16</v>
      </c>
      <c r="C84" s="24">
        <v>109800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109800</v>
      </c>
    </row>
    <row r="85" spans="1:30" s="7" customFormat="1" x14ac:dyDescent="0.2">
      <c r="A85" s="17" t="s">
        <v>140</v>
      </c>
      <c r="B85" s="22" t="s">
        <v>17</v>
      </c>
      <c r="C85" s="24">
        <v>64939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64939</v>
      </c>
    </row>
    <row r="86" spans="1:30" s="7" customFormat="1" ht="25.5" x14ac:dyDescent="0.2">
      <c r="A86" s="17" t="s">
        <v>59</v>
      </c>
      <c r="B86" s="22" t="s">
        <v>18</v>
      </c>
      <c r="C86" s="24">
        <v>70975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70975</v>
      </c>
    </row>
    <row r="87" spans="1:30" s="7" customFormat="1" x14ac:dyDescent="0.2">
      <c r="A87" s="17" t="s">
        <v>60</v>
      </c>
      <c r="B87" s="22" t="s">
        <v>19</v>
      </c>
      <c r="C87" s="24">
        <v>92759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92759</v>
      </c>
    </row>
    <row r="88" spans="1:30" s="7" customFormat="1" x14ac:dyDescent="0.2">
      <c r="A88" s="17" t="s">
        <v>61</v>
      </c>
      <c r="B88" s="22" t="s">
        <v>20</v>
      </c>
      <c r="C88" s="24">
        <v>19480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19480</v>
      </c>
    </row>
    <row r="89" spans="1:30" s="7" customFormat="1" x14ac:dyDescent="0.2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">
      <c r="A90" s="51" t="s">
        <v>82</v>
      </c>
      <c r="B90" s="47"/>
      <c r="C90" s="48">
        <f t="shared" ref="C90:AD90" si="22">SUM(C84:C89)</f>
        <v>357953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357953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58</v>
      </c>
      <c r="B93" s="22" t="s">
        <v>16</v>
      </c>
      <c r="C93" s="24">
        <v>76700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76700</v>
      </c>
    </row>
    <row r="94" spans="1:30" s="7" customFormat="1" x14ac:dyDescent="0.2">
      <c r="A94" s="17" t="s">
        <v>140</v>
      </c>
      <c r="B94" s="22" t="s">
        <v>17</v>
      </c>
      <c r="C94" s="24">
        <v>26526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26526</v>
      </c>
    </row>
    <row r="95" spans="1:30" s="7" customFormat="1" ht="25.5" x14ac:dyDescent="0.2">
      <c r="A95" s="17" t="s">
        <v>59</v>
      </c>
      <c r="B95" s="22" t="s">
        <v>18</v>
      </c>
      <c r="C95" s="24">
        <v>17300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17300</v>
      </c>
    </row>
    <row r="96" spans="1:30" s="7" customFormat="1" x14ac:dyDescent="0.2">
      <c r="A96" s="17" t="s">
        <v>60</v>
      </c>
      <c r="B96" s="22" t="s">
        <v>19</v>
      </c>
      <c r="C96" s="24">
        <v>10000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10000</v>
      </c>
    </row>
    <row r="97" spans="1:30" s="7" customFormat="1" x14ac:dyDescent="0.2">
      <c r="A97" s="17" t="s">
        <v>61</v>
      </c>
      <c r="B97" s="22" t="s">
        <v>20</v>
      </c>
      <c r="C97" s="24">
        <v>540043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540043</v>
      </c>
    </row>
    <row r="98" spans="1:30" s="7" customFormat="1" x14ac:dyDescent="0.2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">
      <c r="A99" s="51" t="s">
        <v>83</v>
      </c>
      <c r="B99" s="47"/>
      <c r="C99" s="48">
        <f t="shared" ref="C99:AD99" si="24">SUM(C93:C98)</f>
        <v>670569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670569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58</v>
      </c>
      <c r="B102" s="22" t="s">
        <v>16</v>
      </c>
      <c r="C102" s="24">
        <v>30000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30000</v>
      </c>
    </row>
    <row r="103" spans="1:30" s="7" customFormat="1" x14ac:dyDescent="0.2">
      <c r="A103" s="17" t="s">
        <v>140</v>
      </c>
      <c r="B103" s="22" t="s">
        <v>17</v>
      </c>
      <c r="C103" s="24">
        <v>6705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6705</v>
      </c>
    </row>
    <row r="104" spans="1:30" s="7" customFormat="1" ht="25.5" x14ac:dyDescent="0.2">
      <c r="A104" s="17" t="s">
        <v>59</v>
      </c>
      <c r="B104" s="22" t="s">
        <v>18</v>
      </c>
      <c r="C104" s="24">
        <v>40000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40000</v>
      </c>
    </row>
    <row r="105" spans="1:30" s="7" customFormat="1" x14ac:dyDescent="0.2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">
      <c r="A108" s="51" t="s">
        <v>84</v>
      </c>
      <c r="B108" s="47"/>
      <c r="C108" s="48">
        <f t="shared" ref="C108:AD108" si="26">SUM(C102:C107)</f>
        <v>76705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76705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163110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163110</v>
      </c>
    </row>
    <row r="112" spans="1:30" s="7" customFormat="1" x14ac:dyDescent="0.2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56051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56051</v>
      </c>
    </row>
    <row r="113" spans="1:30" s="7" customFormat="1" ht="25.5" x14ac:dyDescent="0.2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5830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5830</v>
      </c>
    </row>
    <row r="114" spans="1:30" s="7" customFormat="1" x14ac:dyDescent="0.2">
      <c r="A114" s="17" t="s">
        <v>60</v>
      </c>
      <c r="B114" s="22" t="s">
        <v>19</v>
      </c>
      <c r="C114" s="24">
        <v>0</v>
      </c>
      <c r="D114" s="25">
        <v>0</v>
      </c>
      <c r="E114" s="25">
        <v>0</v>
      </c>
      <c r="F114" s="25">
        <v>0</v>
      </c>
      <c r="G114" s="25">
        <v>208594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208594</v>
      </c>
    </row>
    <row r="115" spans="1:30" s="7" customFormat="1" x14ac:dyDescent="0.2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890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890</v>
      </c>
    </row>
    <row r="116" spans="1:30" s="7" customFormat="1" x14ac:dyDescent="0.2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55734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55734</v>
      </c>
    </row>
    <row r="117" spans="1:30" s="7" customFormat="1" x14ac:dyDescent="0.2">
      <c r="A117" s="51" t="s">
        <v>84</v>
      </c>
      <c r="B117" s="47"/>
      <c r="C117" s="48">
        <f t="shared" ref="C117:AD117" si="28">SUM(C111:C116)</f>
        <v>0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490209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490209</v>
      </c>
    </row>
    <row r="118" spans="1:30" s="7" customFormat="1" x14ac:dyDescent="0.2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 x14ac:dyDescent="0.2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 x14ac:dyDescent="0.2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x14ac:dyDescent="0.2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x14ac:dyDescent="0.2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 x14ac:dyDescent="0.2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88</v>
      </c>
      <c r="B145" s="47"/>
      <c r="C145" s="48">
        <f t="shared" ref="C145:AD145" si="37">SUM(C134+C125+C117+C108+C99+C90+C81+C73+C64+C55+C46+C37+C143)</f>
        <v>5100593</v>
      </c>
      <c r="D145" s="49">
        <f t="shared" si="37"/>
        <v>0</v>
      </c>
      <c r="E145" s="49">
        <f t="shared" si="37"/>
        <v>0</v>
      </c>
      <c r="F145" s="49">
        <f t="shared" si="37"/>
        <v>0</v>
      </c>
      <c r="G145" s="49">
        <f t="shared" si="37"/>
        <v>490209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2853774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2631950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11076526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 x14ac:dyDescent="0.2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">
      <c r="A152" s="17" t="s">
        <v>61</v>
      </c>
      <c r="B152" s="22" t="s">
        <v>20</v>
      </c>
      <c r="C152" s="37">
        <v>945999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997198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1943197</v>
      </c>
    </row>
    <row r="153" spans="1:30" s="7" customFormat="1" x14ac:dyDescent="0.2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">
      <c r="A154" s="51" t="s">
        <v>89</v>
      </c>
      <c r="B154" s="47"/>
      <c r="C154" s="48">
        <f t="shared" ref="C154:AD154" si="39">SUM(C148:C153)</f>
        <v>945999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997198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1943197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 x14ac:dyDescent="0.2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">
      <c r="A162" s="17" t="s">
        <v>62</v>
      </c>
      <c r="B162" s="22" t="s">
        <v>21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0</v>
      </c>
    </row>
    <row r="163" spans="1:30" s="7" customFormat="1" x14ac:dyDescent="0.2">
      <c r="A163" s="51" t="s">
        <v>90</v>
      </c>
      <c r="B163" s="47"/>
      <c r="C163" s="48">
        <f t="shared" ref="C163:AD163" si="41">SUM(C157:C162)</f>
        <v>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0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95</v>
      </c>
      <c r="B165" s="47"/>
      <c r="C165" s="48">
        <f t="shared" ref="C165:AD165" si="43">SUM(C145+C28+C163+C154)</f>
        <v>12419703</v>
      </c>
      <c r="D165" s="49">
        <f t="shared" si="43"/>
        <v>0</v>
      </c>
      <c r="E165" s="49">
        <f t="shared" si="43"/>
        <v>0</v>
      </c>
      <c r="F165" s="49">
        <f t="shared" si="43"/>
        <v>0</v>
      </c>
      <c r="G165" s="49">
        <f t="shared" si="43"/>
        <v>490209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350000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2853774</v>
      </c>
      <c r="P165" s="49">
        <f t="shared" si="43"/>
        <v>0</v>
      </c>
      <c r="Q165" s="49">
        <f t="shared" si="43"/>
        <v>997198</v>
      </c>
      <c r="R165" s="49">
        <f t="shared" si="43"/>
        <v>0</v>
      </c>
      <c r="S165" s="49">
        <f t="shared" si="43"/>
        <v>2631950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19742834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104</v>
      </c>
      <c r="B168" s="21" t="s">
        <v>34</v>
      </c>
      <c r="C168" s="24">
        <v>8110976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8110976</v>
      </c>
    </row>
    <row r="169" spans="1:30" s="7" customFormat="1" x14ac:dyDescent="0.2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x14ac:dyDescent="0.2">
      <c r="A171" s="19" t="s">
        <v>107</v>
      </c>
      <c r="B171" s="21" t="s">
        <v>34</v>
      </c>
      <c r="C171" s="37">
        <v>295970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295970</v>
      </c>
    </row>
    <row r="172" spans="1:30" s="7" customFormat="1" x14ac:dyDescent="0.2">
      <c r="A172" s="19" t="s">
        <v>108</v>
      </c>
      <c r="B172" s="21" t="s">
        <v>34</v>
      </c>
      <c r="C172" s="37">
        <v>350000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350000</v>
      </c>
    </row>
    <row r="173" spans="1:30" s="7" customFormat="1" ht="25.5" x14ac:dyDescent="0.2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">
      <c r="A174" s="46" t="s">
        <v>110</v>
      </c>
      <c r="B174" s="47"/>
      <c r="C174" s="48">
        <f>SUM(C168:C173)</f>
        <v>8756946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8756946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96</v>
      </c>
      <c r="B176" s="47"/>
      <c r="C176" s="48">
        <f t="shared" ref="C176:AD176" si="47">C165+C174</f>
        <v>21176649</v>
      </c>
      <c r="D176" s="49">
        <f t="shared" si="47"/>
        <v>0</v>
      </c>
      <c r="E176" s="49">
        <f t="shared" si="47"/>
        <v>0</v>
      </c>
      <c r="F176" s="49">
        <f t="shared" si="47"/>
        <v>0</v>
      </c>
      <c r="G176" s="49">
        <f t="shared" si="47"/>
        <v>490209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350000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2853774</v>
      </c>
      <c r="P176" s="49">
        <f t="shared" si="47"/>
        <v>0</v>
      </c>
      <c r="Q176" s="49">
        <f t="shared" si="47"/>
        <v>997198</v>
      </c>
      <c r="R176" s="49">
        <f t="shared" si="47"/>
        <v>0</v>
      </c>
      <c r="S176" s="49">
        <f t="shared" si="47"/>
        <v>2631950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28499780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">
      <c r="A181" s="19" t="s">
        <v>64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 x14ac:dyDescent="0.2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x14ac:dyDescent="0.2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5.5" x14ac:dyDescent="0.2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x14ac:dyDescent="0.2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x14ac:dyDescent="0.2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x14ac:dyDescent="0.2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">
      <c r="A191" s="19" t="s">
        <v>73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">
      <c r="A195" s="46" t="s">
        <v>97</v>
      </c>
      <c r="B195" s="47"/>
      <c r="C195" s="48">
        <v>0</v>
      </c>
      <c r="D195" s="49">
        <f t="shared" ref="D195:AD195" si="50">SUM(D179:D194)</f>
        <v>0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0</v>
      </c>
    </row>
    <row r="196" spans="1:30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1" x14ac:dyDescent="0.2">
      <c r="A197" s="46" t="s">
        <v>98</v>
      </c>
      <c r="B197" s="47"/>
      <c r="C197" s="48">
        <v>0</v>
      </c>
      <c r="D197" s="49">
        <f t="shared" ref="D197:AD197" si="51">D18-D176-D195</f>
        <v>0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317043</v>
      </c>
    </row>
    <row r="198" spans="1:30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5.5" x14ac:dyDescent="0.2">
      <c r="A199" s="14" t="s">
        <v>56</v>
      </c>
      <c r="C199" s="10" t="str">
        <f t="shared" ref="C199:AD199" si="52">IF(C3&gt;C195,"Yes","No")</f>
        <v>Yes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Yes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Yes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Yes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Yes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Danette Crossland</cp:lastModifiedBy>
  <cp:lastPrinted>2023-01-25T16:33:33Z</cp:lastPrinted>
  <dcterms:created xsi:type="dcterms:W3CDTF">2013-05-02T21:12:35Z</dcterms:created>
  <dcterms:modified xsi:type="dcterms:W3CDTF">2023-01-25T18:11:53Z</dcterms:modified>
</cp:coreProperties>
</file>