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s\Desktop\"/>
    </mc:Choice>
  </mc:AlternateContent>
  <bookViews>
    <workbookView xWindow="0" yWindow="1200" windowWidth="28800" windowHeight="13020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<sst xmlns="http://schemas.openxmlformats.org/spreadsheetml/2006/main" count="464" uniqueCount="142">
  <si>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</si>
  <si>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</si>
  <si>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</si>
  <si>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</si>
  <si>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</si>
  <si>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</si>
  <si>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</si>
  <si>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</si>
  <si>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</si>
  <si>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</si>
  <si>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</si>
  <si>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</si>
  <si>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</si>
  <si>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</si>
  <si>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</si>
  <si>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</si>
  <si>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</si>
  <si>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</si>
  <si>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</si>
  <si>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</si>
  <si>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</si>
  <si>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</si>
  <si>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</si>
  <si>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</si>
  <si>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</si>
  <si>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</si>
  <si>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</si>
  <si>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</si>
  <si>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</si>
  <si>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</si>
  <si>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</si>
  <si>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</si>
  <si>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</si>
  <si>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</si>
  <si>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</si>
  <si>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</si>
  <si>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</si>
  <si>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</si>
  <si>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</si>
  <si>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</si>
  <si>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</si>
  <si>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</si>
  <si>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</si>
  <si>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</si>
  <si>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</si>
  <si>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</si>
  <si>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</si>
  <si>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</si>
  <si>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</si>
  <si>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</si>
  <si>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</si>
  <si>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</si>
  <si>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</si>
  <si>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</si>
  <si>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</si>
  <si>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</si>
  <si>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</si>
  <si>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</si>
  <si>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</si>
  <si>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</si>
  <si>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</si>
  <si>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</si>
  <si>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</si>
  <si>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</si>
  <si>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</si>
  <si>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</si>
  <si>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</si>
  <si>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</si>
  <si>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</si>
  <si>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</si>
  <si>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</si>
  <si>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</si>
  <si>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</si>
  <si>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</si>
  <si>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</si>
  <si>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</si>
  <si>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</si>
  <si>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</si>
  <si>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</si>
  <si>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</si>
  <si>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</si>
  <si>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</si>
  <si>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</si>
  <si>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</si>
  <si>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</si>
  <si>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</si>
  <si>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</si>
  <si>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</si>
  <si>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</si>
  <si>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</si>
  <si>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</si>
  <si>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</si>
  <si>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</si>
  <si>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</si>
  <si>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</si>
  <si>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</si>
  <si>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</si>
  <si>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</si>
  <si>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</si>
  <si>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</si>
  <si>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</si>
  <si>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</si>
  <si>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</si>
  <si>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</si>
  <si>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</si>
  <si>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</si>
  <si>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</si>
  <si>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</si>
  <si>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</si>
  <si>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</si>
  <si>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</si>
  <si>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</si>
  <si>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</si>
  <si>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</si>
  <si>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</si>
  <si>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</si>
  <si>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</si>
  <si>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</si>
  <si>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</si>
  <si>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</si>
  <si>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</si>
  <si>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</si>
  <si>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</si>
  <si>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</si>
  <si>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</si>
  <si>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</si>
  <si>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</si>
  <si>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</si>
  <si>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</si>
  <si>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</si>
  <si>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</si>
  <si>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</si>
  <si>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</si>
  <si>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</si>
  <si>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</si>
  <si>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</si>
  <si>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</si>
  <si>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</si>
  <si>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</si>
  <si>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</t>
  </si>
  <si>
    <t>Total Reserves</t>
  </si>
  <si>
    <t>Yuma School District 1
District Code: 3200
Adopted OR Revised Budget
Adopted: June 11, 2018
Budgeted Pupil Count: 791.5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</si>
</sst>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R168" activePane="bottomRight" state="frozen"/>
      <selection activeCell="G13" sqref="G13"/>
      <selection pane="topRight" activeCell="G13" sqref="G13"/>
      <selection pane="bottomLeft" activeCell="G13" sqref="G13"/>
      <selection pane="bottomRight" activeCell="A170" sqref="A170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29" width="18.6640625" style="2" customWidth="1"/>
    <col min="30" max="16384" width="9.33203125" style="4"/>
  </cols>
  <sheetData>
    <row r="1" spans="1:29" ht="13.5" thickBot="1" x14ac:dyDescent="0.25">
      <c r="A1" s="11" t="s">
        <v>139</v>
      </c>
      <c r="O1" s="3"/>
    </row>
    <row r="2" spans="1:29" s="5" customFormat="1" ht="102.75" thickBot="1" x14ac:dyDescent="0.25">
      <c r="A2" s="46" t="s">
        <v>141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5.5" x14ac:dyDescent="0.2">
      <c r="A3" s="15" t="s">
        <v>131</v>
      </c>
      <c r="B3" s="6"/>
      <c r="C3" s="24">
        <v>5632253</v>
      </c>
      <c r="D3" s="25">
        <v>0</v>
      </c>
      <c r="E3" s="25">
        <v>0</v>
      </c>
      <c r="F3" s="25">
        <v>0</v>
      </c>
      <c r="G3" s="25">
        <v>14128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1043420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6689801</v>
      </c>
    </row>
    <row r="4" spans="1:29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">
      <c r="A5" s="15" t="s">
        <v>132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>
        <v>0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">
      <c r="A6" s="17" t="s">
        <v>21</v>
      </c>
      <c r="B6" s="22" t="s">
        <v>22</v>
      </c>
      <c r="C6" s="24">
        <v>2760857</v>
      </c>
      <c r="D6" s="25">
        <v>0</v>
      </c>
      <c r="E6" s="25">
        <v>0</v>
      </c>
      <c r="F6" s="25">
        <v>0</v>
      </c>
      <c r="G6" s="25">
        <v>67500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680300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500000</v>
      </c>
      <c r="AA6" s="25">
        <v>0</v>
      </c>
      <c r="AB6" s="25">
        <v>0</v>
      </c>
      <c r="AC6" s="26">
        <f>C6+D6+E6+F6+M6+G6+H6+I6+J6+K6+L6+N6+P6+Q6+R6+S6+T6+U6+V6+W6+X6+Y6+Z6+AB6+AA6+O6</f>
        <v>4008657</v>
      </c>
    </row>
    <row r="7" spans="1:29" s="7" customFormat="1" x14ac:dyDescent="0.2">
      <c r="A7" s="17" t="s">
        <v>23</v>
      </c>
      <c r="B7" s="22" t="s">
        <v>24</v>
      </c>
      <c r="C7" s="24">
        <v>2279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2279</v>
      </c>
    </row>
    <row r="8" spans="1:29" s="7" customFormat="1" x14ac:dyDescent="0.2">
      <c r="A8" s="17" t="s">
        <v>25</v>
      </c>
      <c r="B8" s="22" t="s">
        <v>26</v>
      </c>
      <c r="C8" s="24">
        <v>6038684</v>
      </c>
      <c r="D8" s="25">
        <v>0</v>
      </c>
      <c r="E8" s="25">
        <v>0</v>
      </c>
      <c r="F8" s="25">
        <v>0</v>
      </c>
      <c r="G8" s="25">
        <v>9375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6048059</v>
      </c>
    </row>
    <row r="9" spans="1:29" s="7" customFormat="1" x14ac:dyDescent="0.2">
      <c r="A9" s="17" t="s">
        <v>27</v>
      </c>
      <c r="B9" s="22" t="s">
        <v>28</v>
      </c>
      <c r="C9" s="24">
        <v>212099</v>
      </c>
      <c r="D9" s="25">
        <v>0</v>
      </c>
      <c r="E9" s="25">
        <v>0</v>
      </c>
      <c r="F9" s="25">
        <v>0</v>
      </c>
      <c r="G9" s="25">
        <v>261581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473680</v>
      </c>
    </row>
    <row r="10" spans="1:29" s="7" customFormat="1" x14ac:dyDescent="0.2">
      <c r="A10" s="47" t="s">
        <v>121</v>
      </c>
      <c r="B10" s="48"/>
      <c r="C10" s="49">
        <f t="shared" ref="C10:AB10" si="0">SUM(C6:C9)</f>
        <v>9013919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338456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680300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500000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10532675</v>
      </c>
    </row>
    <row r="11" spans="1:29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5.5" x14ac:dyDescent="0.2">
      <c r="A12" s="47" t="s">
        <v>122</v>
      </c>
      <c r="B12" s="48"/>
      <c r="C12" s="49">
        <f t="shared" ref="C12:AB12" si="1">C3+C10</f>
        <v>14646172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352584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1723720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500000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17222476</v>
      </c>
    </row>
    <row r="13" spans="1:29" s="7" customFormat="1" ht="1.9" customHeight="1" x14ac:dyDescent="0.2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5.5" x14ac:dyDescent="0.2">
      <c r="A14" s="18" t="s">
        <v>123</v>
      </c>
      <c r="B14" s="22" t="s">
        <v>30</v>
      </c>
      <c r="C14" s="32">
        <v>-712286</v>
      </c>
      <c r="D14" s="33">
        <v>0</v>
      </c>
      <c r="E14" s="33">
        <v>0</v>
      </c>
      <c r="F14" s="33">
        <v>0</v>
      </c>
      <c r="G14" s="33">
        <v>62157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-650129</v>
      </c>
    </row>
    <row r="15" spans="1:29" s="7" customFormat="1" x14ac:dyDescent="0.2">
      <c r="A15" s="18" t="s">
        <v>128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650129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650129</v>
      </c>
    </row>
    <row r="16" spans="1:29" s="7" customFormat="1" ht="38.25" x14ac:dyDescent="0.2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8.25" x14ac:dyDescent="0.2">
      <c r="A18" s="47" t="s">
        <v>130</v>
      </c>
      <c r="B18" s="48"/>
      <c r="C18" s="49">
        <f t="shared" ref="C18:AB18" si="2">C12+C14+C15+C16</f>
        <v>13933886</v>
      </c>
      <c r="D18" s="50">
        <f t="shared" si="2"/>
        <v>0</v>
      </c>
      <c r="E18" s="50">
        <f t="shared" si="2"/>
        <v>0</v>
      </c>
      <c r="F18" s="50">
        <f t="shared" si="2"/>
        <v>0</v>
      </c>
      <c r="G18" s="50">
        <f t="shared" si="2"/>
        <v>414741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1723720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650129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500000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17222476</v>
      </c>
    </row>
    <row r="19" spans="1:29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">
      <c r="A20" s="15" t="s">
        <v>129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">
      <c r="A22" s="17" t="s">
        <v>84</v>
      </c>
      <c r="B22" s="22" t="s">
        <v>35</v>
      </c>
      <c r="C22" s="24">
        <v>3583941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3583941</v>
      </c>
    </row>
    <row r="23" spans="1:29" s="7" customFormat="1" x14ac:dyDescent="0.2">
      <c r="A23" s="17" t="s">
        <v>85</v>
      </c>
      <c r="B23" s="22" t="s">
        <v>36</v>
      </c>
      <c r="C23" s="24">
        <v>1437321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1437321</v>
      </c>
    </row>
    <row r="24" spans="1:29" s="7" customFormat="1" ht="25.5" x14ac:dyDescent="0.2">
      <c r="A24" s="17" t="s">
        <v>86</v>
      </c>
      <c r="B24" s="22" t="s">
        <v>37</v>
      </c>
      <c r="C24" s="24">
        <v>405901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800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406701</v>
      </c>
    </row>
    <row r="25" spans="1:29" s="7" customFormat="1" x14ac:dyDescent="0.2">
      <c r="A25" s="17" t="s">
        <v>87</v>
      </c>
      <c r="B25" s="22" t="s">
        <v>38</v>
      </c>
      <c r="C25" s="24">
        <v>203944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203944</v>
      </c>
    </row>
    <row r="26" spans="1:29" s="7" customFormat="1" x14ac:dyDescent="0.2">
      <c r="A26" s="17" t="s">
        <v>88</v>
      </c>
      <c r="B26" s="22" t="s">
        <v>39</v>
      </c>
      <c r="C26" s="24">
        <v>85930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85930</v>
      </c>
    </row>
    <row r="27" spans="1:29" s="7" customFormat="1" x14ac:dyDescent="0.2">
      <c r="A27" s="17" t="s">
        <v>89</v>
      </c>
      <c r="B27" s="22" t="s">
        <v>40</v>
      </c>
      <c r="C27" s="24">
        <v>25240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679500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704740</v>
      </c>
    </row>
    <row r="28" spans="1:29" s="7" customFormat="1" x14ac:dyDescent="0.2">
      <c r="A28" s="52" t="s">
        <v>106</v>
      </c>
      <c r="B28" s="48"/>
      <c r="C28" s="49">
        <f t="shared" ref="C28:AB28" si="4">SUM(C22:C27)</f>
        <v>5742277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680300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6422577</v>
      </c>
    </row>
    <row r="29" spans="1:29" s="7" customFormat="1" x14ac:dyDescent="0.2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">
      <c r="A31" s="17" t="s">
        <v>84</v>
      </c>
      <c r="B31" s="22" t="s">
        <v>35</v>
      </c>
      <c r="C31" s="37">
        <v>270114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270114</v>
      </c>
    </row>
    <row r="32" spans="1:29" s="7" customFormat="1" x14ac:dyDescent="0.2">
      <c r="A32" s="17" t="s">
        <v>85</v>
      </c>
      <c r="B32" s="22" t="s">
        <v>36</v>
      </c>
      <c r="C32" s="37">
        <v>103232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103232</v>
      </c>
    </row>
    <row r="33" spans="1:29" s="7" customFormat="1" ht="25.5" x14ac:dyDescent="0.2">
      <c r="A33" s="17" t="s">
        <v>86</v>
      </c>
      <c r="B33" s="22" t="s">
        <v>37</v>
      </c>
      <c r="C33" s="37">
        <v>2991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2991</v>
      </c>
    </row>
    <row r="34" spans="1:29" s="7" customFormat="1" x14ac:dyDescent="0.2">
      <c r="A34" s="17" t="s">
        <v>87</v>
      </c>
      <c r="B34" s="22" t="s">
        <v>38</v>
      </c>
      <c r="C34" s="37">
        <v>200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200</v>
      </c>
    </row>
    <row r="35" spans="1:29" s="7" customFormat="1" x14ac:dyDescent="0.2">
      <c r="A35" s="17" t="s">
        <v>88</v>
      </c>
      <c r="B35" s="22" t="s">
        <v>39</v>
      </c>
      <c r="C35" s="37">
        <v>75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75</v>
      </c>
    </row>
    <row r="36" spans="1:29" s="7" customFormat="1" x14ac:dyDescent="0.2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">
      <c r="A37" s="52" t="s">
        <v>107</v>
      </c>
      <c r="B37" s="48"/>
      <c r="C37" s="49">
        <f t="shared" ref="C37:AB37" si="6">SUM(C31:C36)</f>
        <v>376612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376612</v>
      </c>
    </row>
    <row r="38" spans="1:29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">
      <c r="A40" s="17" t="s">
        <v>84</v>
      </c>
      <c r="B40" s="22" t="s">
        <v>35</v>
      </c>
      <c r="C40" s="37">
        <v>140210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140210</v>
      </c>
    </row>
    <row r="41" spans="1:29" s="7" customFormat="1" x14ac:dyDescent="0.2">
      <c r="A41" s="17" t="s">
        <v>85</v>
      </c>
      <c r="B41" s="22" t="s">
        <v>36</v>
      </c>
      <c r="C41" s="37">
        <v>57399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57399</v>
      </c>
    </row>
    <row r="42" spans="1:29" s="7" customFormat="1" ht="25.5" x14ac:dyDescent="0.2">
      <c r="A42" s="17" t="s">
        <v>86</v>
      </c>
      <c r="B42" s="22" t="s">
        <v>37</v>
      </c>
      <c r="C42" s="37">
        <v>78665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78665</v>
      </c>
    </row>
    <row r="43" spans="1:29" s="7" customFormat="1" x14ac:dyDescent="0.2">
      <c r="A43" s="17" t="s">
        <v>87</v>
      </c>
      <c r="B43" s="22" t="s">
        <v>38</v>
      </c>
      <c r="C43" s="37">
        <v>10787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10787</v>
      </c>
    </row>
    <row r="44" spans="1:29" s="7" customFormat="1" x14ac:dyDescent="0.2">
      <c r="A44" s="17" t="s">
        <v>88</v>
      </c>
      <c r="B44" s="22" t="s">
        <v>39</v>
      </c>
      <c r="C44" s="37">
        <v>2200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2200</v>
      </c>
    </row>
    <row r="45" spans="1:29" s="7" customFormat="1" x14ac:dyDescent="0.2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">
      <c r="A46" s="52" t="s">
        <v>108</v>
      </c>
      <c r="B46" s="48"/>
      <c r="C46" s="49">
        <f t="shared" ref="C46:AB46" si="8">SUM(C40:C45)</f>
        <v>289261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289261</v>
      </c>
    </row>
    <row r="47" spans="1:29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5.5" x14ac:dyDescent="0.2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">
      <c r="A49" s="17" t="s">
        <v>84</v>
      </c>
      <c r="B49" s="22" t="s">
        <v>35</v>
      </c>
      <c r="C49" s="24">
        <v>151390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151390</v>
      </c>
    </row>
    <row r="50" spans="1:29" s="7" customFormat="1" x14ac:dyDescent="0.2">
      <c r="A50" s="17" t="s">
        <v>85</v>
      </c>
      <c r="B50" s="22" t="s">
        <v>36</v>
      </c>
      <c r="C50" s="24">
        <v>50109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50109</v>
      </c>
    </row>
    <row r="51" spans="1:29" s="7" customFormat="1" ht="25.5" x14ac:dyDescent="0.2">
      <c r="A51" s="17" t="s">
        <v>86</v>
      </c>
      <c r="B51" s="22" t="s">
        <v>37</v>
      </c>
      <c r="C51" s="24">
        <v>67200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67200</v>
      </c>
    </row>
    <row r="52" spans="1:29" s="7" customFormat="1" x14ac:dyDescent="0.2">
      <c r="A52" s="17" t="s">
        <v>87</v>
      </c>
      <c r="B52" s="22" t="s">
        <v>38</v>
      </c>
      <c r="C52" s="24">
        <v>6150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6150</v>
      </c>
    </row>
    <row r="53" spans="1:29" s="7" customFormat="1" x14ac:dyDescent="0.2">
      <c r="A53" s="17" t="s">
        <v>88</v>
      </c>
      <c r="B53" s="22" t="s">
        <v>39</v>
      </c>
      <c r="C53" s="24">
        <v>1000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1000</v>
      </c>
    </row>
    <row r="54" spans="1:29" s="7" customFormat="1" x14ac:dyDescent="0.2">
      <c r="A54" s="17" t="s">
        <v>89</v>
      </c>
      <c r="B54" s="22" t="s">
        <v>40</v>
      </c>
      <c r="C54" s="24">
        <v>17100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17100</v>
      </c>
    </row>
    <row r="55" spans="1:29" s="7" customFormat="1" x14ac:dyDescent="0.2">
      <c r="A55" s="52" t="s">
        <v>109</v>
      </c>
      <c r="B55" s="48"/>
      <c r="C55" s="49">
        <f t="shared" ref="C55:AB55" si="10">SUM(C49:C54)</f>
        <v>292949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292949</v>
      </c>
    </row>
    <row r="56" spans="1:29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">
      <c r="A58" s="17" t="s">
        <v>84</v>
      </c>
      <c r="B58" s="22" t="s">
        <v>35</v>
      </c>
      <c r="C58" s="24">
        <v>452046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452046</v>
      </c>
    </row>
    <row r="59" spans="1:29" s="7" customFormat="1" x14ac:dyDescent="0.2">
      <c r="A59" s="17" t="s">
        <v>85</v>
      </c>
      <c r="B59" s="22" t="s">
        <v>36</v>
      </c>
      <c r="C59" s="24">
        <v>201243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201243</v>
      </c>
    </row>
    <row r="60" spans="1:29" s="7" customFormat="1" ht="25.5" x14ac:dyDescent="0.2">
      <c r="A60" s="17" t="s">
        <v>86</v>
      </c>
      <c r="B60" s="22" t="s">
        <v>37</v>
      </c>
      <c r="C60" s="24">
        <v>18060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18060</v>
      </c>
    </row>
    <row r="61" spans="1:29" s="7" customFormat="1" x14ac:dyDescent="0.2">
      <c r="A61" s="17" t="s">
        <v>87</v>
      </c>
      <c r="B61" s="22" t="s">
        <v>38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">
      <c r="A64" s="52" t="s">
        <v>109</v>
      </c>
      <c r="B64" s="48"/>
      <c r="C64" s="49">
        <f t="shared" ref="C64:AB64" si="12">SUM(C58:C63)</f>
        <v>671349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671349</v>
      </c>
    </row>
    <row r="65" spans="1:29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5.5" x14ac:dyDescent="0.2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">
      <c r="A67" s="17" t="s">
        <v>84</v>
      </c>
      <c r="B67" s="22" t="s">
        <v>35</v>
      </c>
      <c r="C67" s="24">
        <v>108893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108893</v>
      </c>
    </row>
    <row r="68" spans="1:29" s="7" customFormat="1" x14ac:dyDescent="0.2">
      <c r="A68" s="17" t="s">
        <v>85</v>
      </c>
      <c r="B68" s="22" t="s">
        <v>36</v>
      </c>
      <c r="C68" s="24">
        <v>41521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41521</v>
      </c>
    </row>
    <row r="69" spans="1:29" s="7" customFormat="1" ht="25.5" x14ac:dyDescent="0.2">
      <c r="A69" s="17" t="s">
        <v>86</v>
      </c>
      <c r="B69" s="22" t="s">
        <v>37</v>
      </c>
      <c r="C69" s="24">
        <v>2000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2000</v>
      </c>
    </row>
    <row r="70" spans="1:29" s="7" customFormat="1" x14ac:dyDescent="0.2">
      <c r="A70" s="17" t="s">
        <v>87</v>
      </c>
      <c r="B70" s="22" t="s">
        <v>38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0</v>
      </c>
    </row>
    <row r="71" spans="1:29" s="7" customFormat="1" x14ac:dyDescent="0.2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">
      <c r="A73" s="52" t="s">
        <v>120</v>
      </c>
      <c r="B73" s="48"/>
      <c r="C73" s="49">
        <f t="shared" ref="C73:AB73" si="14">SUM(C67:C72)</f>
        <v>152414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152414</v>
      </c>
    </row>
    <row r="74" spans="1:29" s="7" customFormat="1" ht="25.5" x14ac:dyDescent="0.2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">
      <c r="A75" s="17" t="s">
        <v>84</v>
      </c>
      <c r="B75" s="22" t="s">
        <v>35</v>
      </c>
      <c r="C75" s="24">
        <v>276542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276542</v>
      </c>
    </row>
    <row r="76" spans="1:29" s="7" customFormat="1" x14ac:dyDescent="0.2">
      <c r="A76" s="17" t="s">
        <v>85</v>
      </c>
      <c r="B76" s="22" t="s">
        <v>36</v>
      </c>
      <c r="C76" s="24">
        <v>126482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126482</v>
      </c>
    </row>
    <row r="77" spans="1:29" s="7" customFormat="1" ht="25.5" x14ac:dyDescent="0.2">
      <c r="A77" s="17" t="s">
        <v>86</v>
      </c>
      <c r="B77" s="22" t="s">
        <v>37</v>
      </c>
      <c r="C77" s="24">
        <v>389000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389000</v>
      </c>
    </row>
    <row r="78" spans="1:29" s="7" customFormat="1" x14ac:dyDescent="0.2">
      <c r="A78" s="17" t="s">
        <v>87</v>
      </c>
      <c r="B78" s="22" t="s">
        <v>38</v>
      </c>
      <c r="C78" s="24">
        <v>365000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365000</v>
      </c>
    </row>
    <row r="79" spans="1:29" s="7" customFormat="1" x14ac:dyDescent="0.2">
      <c r="A79" s="17" t="s">
        <v>88</v>
      </c>
      <c r="B79" s="22" t="s">
        <v>39</v>
      </c>
      <c r="C79" s="24">
        <v>2500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128500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131000</v>
      </c>
    </row>
    <row r="80" spans="1:29" s="7" customFormat="1" x14ac:dyDescent="0.2">
      <c r="A80" s="17" t="s">
        <v>89</v>
      </c>
      <c r="B80" s="22" t="s">
        <v>40</v>
      </c>
      <c r="C80" s="24">
        <v>1500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1500</v>
      </c>
    </row>
    <row r="81" spans="1:29" s="7" customFormat="1" x14ac:dyDescent="0.2">
      <c r="A81" s="52" t="s">
        <v>110</v>
      </c>
      <c r="B81" s="48"/>
      <c r="C81" s="49">
        <f t="shared" ref="C81:AB81" si="16">SUM(C75:C80)</f>
        <v>1161024</v>
      </c>
      <c r="D81" s="50">
        <f t="shared" si="16"/>
        <v>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128500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1289524</v>
      </c>
    </row>
    <row r="82" spans="1:29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">
      <c r="A84" s="17" t="s">
        <v>84</v>
      </c>
      <c r="B84" s="22" t="s">
        <v>35</v>
      </c>
      <c r="C84" s="24">
        <v>134089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134089</v>
      </c>
    </row>
    <row r="85" spans="1:29" s="7" customFormat="1" x14ac:dyDescent="0.2">
      <c r="A85" s="17" t="s">
        <v>85</v>
      </c>
      <c r="B85" s="22" t="s">
        <v>36</v>
      </c>
      <c r="C85" s="24">
        <v>51343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51343</v>
      </c>
    </row>
    <row r="86" spans="1:29" s="7" customFormat="1" ht="25.5" x14ac:dyDescent="0.2">
      <c r="A86" s="17" t="s">
        <v>86</v>
      </c>
      <c r="B86" s="22" t="s">
        <v>37</v>
      </c>
      <c r="C86" s="24">
        <v>69650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69650</v>
      </c>
    </row>
    <row r="87" spans="1:29" s="7" customFormat="1" x14ac:dyDescent="0.2">
      <c r="A87" s="17" t="s">
        <v>87</v>
      </c>
      <c r="B87" s="22" t="s">
        <v>38</v>
      </c>
      <c r="C87" s="24">
        <v>78500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78500</v>
      </c>
    </row>
    <row r="88" spans="1:29" s="7" customFormat="1" x14ac:dyDescent="0.2">
      <c r="A88" s="17" t="s">
        <v>88</v>
      </c>
      <c r="B88" s="22" t="s">
        <v>39</v>
      </c>
      <c r="C88" s="24">
        <v>500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138596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139096</v>
      </c>
    </row>
    <row r="89" spans="1:29" s="7" customFormat="1" x14ac:dyDescent="0.2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">
      <c r="A90" s="52" t="s">
        <v>111</v>
      </c>
      <c r="B90" s="48"/>
      <c r="C90" s="49">
        <f t="shared" ref="C90:AB90" si="18">SUM(C84:C89)</f>
        <v>334082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138596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472678</v>
      </c>
    </row>
    <row r="91" spans="1:29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5.5" x14ac:dyDescent="0.2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">
      <c r="A93" s="17" t="s">
        <v>84</v>
      </c>
      <c r="B93" s="22" t="s">
        <v>35</v>
      </c>
      <c r="C93" s="24">
        <v>60000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60000</v>
      </c>
    </row>
    <row r="94" spans="1:29" s="7" customFormat="1" x14ac:dyDescent="0.2">
      <c r="A94" s="17" t="s">
        <v>85</v>
      </c>
      <c r="B94" s="22" t="s">
        <v>36</v>
      </c>
      <c r="C94" s="24">
        <v>21460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21460</v>
      </c>
    </row>
    <row r="95" spans="1:29" s="7" customFormat="1" ht="25.5" x14ac:dyDescent="0.2">
      <c r="A95" s="17" t="s">
        <v>86</v>
      </c>
      <c r="B95" s="22" t="s">
        <v>37</v>
      </c>
      <c r="C95" s="24">
        <v>17200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17200</v>
      </c>
    </row>
    <row r="96" spans="1:29" s="7" customFormat="1" x14ac:dyDescent="0.2">
      <c r="A96" s="17" t="s">
        <v>87</v>
      </c>
      <c r="B96" s="22" t="s">
        <v>38</v>
      </c>
      <c r="C96" s="24">
        <v>3000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3000</v>
      </c>
    </row>
    <row r="97" spans="1:29" s="7" customFormat="1" x14ac:dyDescent="0.2">
      <c r="A97" s="17" t="s">
        <v>88</v>
      </c>
      <c r="B97" s="22" t="s">
        <v>39</v>
      </c>
      <c r="C97" s="24">
        <v>5000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50000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55000</v>
      </c>
    </row>
    <row r="98" spans="1:29" s="7" customFormat="1" x14ac:dyDescent="0.2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">
      <c r="A99" s="52" t="s">
        <v>112</v>
      </c>
      <c r="B99" s="48"/>
      <c r="C99" s="49">
        <f t="shared" ref="C99:AB99" si="20">SUM(C93:C98)</f>
        <v>106660</v>
      </c>
      <c r="D99" s="50">
        <f t="shared" si="20"/>
        <v>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50000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156660</v>
      </c>
    </row>
    <row r="100" spans="1:29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">
      <c r="A102" s="17" t="s">
        <v>84</v>
      </c>
      <c r="B102" s="22" t="s">
        <v>35</v>
      </c>
      <c r="C102" s="24">
        <v>10000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10000</v>
      </c>
    </row>
    <row r="103" spans="1:29" s="7" customFormat="1" x14ac:dyDescent="0.2">
      <c r="A103" s="17" t="s">
        <v>85</v>
      </c>
      <c r="B103" s="22" t="s">
        <v>36</v>
      </c>
      <c r="C103" s="24">
        <v>2175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2175</v>
      </c>
    </row>
    <row r="104" spans="1:29" s="7" customFormat="1" ht="25.5" x14ac:dyDescent="0.2">
      <c r="A104" s="17" t="s">
        <v>86</v>
      </c>
      <c r="B104" s="22" t="s">
        <v>37</v>
      </c>
      <c r="C104" s="24">
        <v>10000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10000</v>
      </c>
    </row>
    <row r="105" spans="1:29" s="7" customFormat="1" x14ac:dyDescent="0.2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500000</v>
      </c>
      <c r="AA107" s="25">
        <v>0</v>
      </c>
      <c r="AB107" s="25">
        <v>0</v>
      </c>
      <c r="AC107" s="26">
        <f t="shared" si="21"/>
        <v>500000</v>
      </c>
    </row>
    <row r="108" spans="1:29" s="7" customFormat="1" x14ac:dyDescent="0.2">
      <c r="A108" s="52" t="s">
        <v>113</v>
      </c>
      <c r="B108" s="48"/>
      <c r="C108" s="49">
        <f t="shared" ref="C108:AB108" si="22">SUM(C102:C107)</f>
        <v>22175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500000</v>
      </c>
      <c r="AA108" s="50">
        <f t="shared" si="22"/>
        <v>0</v>
      </c>
      <c r="AB108" s="50">
        <f t="shared" si="22"/>
        <v>0</v>
      </c>
      <c r="AC108" s="51">
        <f t="shared" si="21"/>
        <v>522175</v>
      </c>
    </row>
    <row r="109" spans="1:29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x14ac:dyDescent="0.2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">
      <c r="A111" s="17" t="s">
        <v>84</v>
      </c>
      <c r="B111" s="22" t="s">
        <v>35</v>
      </c>
      <c r="C111" s="24"/>
      <c r="D111" s="25">
        <v>0</v>
      </c>
      <c r="E111" s="25">
        <v>0</v>
      </c>
      <c r="F111" s="25">
        <v>0</v>
      </c>
      <c r="G111" s="25">
        <v>147000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147000</v>
      </c>
    </row>
    <row r="112" spans="1:29" s="7" customFormat="1" x14ac:dyDescent="0.2">
      <c r="A112" s="17" t="s">
        <v>85</v>
      </c>
      <c r="B112" s="22" t="s">
        <v>36</v>
      </c>
      <c r="C112" s="24"/>
      <c r="D112" s="25">
        <v>0</v>
      </c>
      <c r="E112" s="25">
        <v>0</v>
      </c>
      <c r="F112" s="25">
        <v>0</v>
      </c>
      <c r="G112" s="25">
        <v>78040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78040</v>
      </c>
    </row>
    <row r="113" spans="1:29" s="7" customFormat="1" ht="25.5" x14ac:dyDescent="0.2">
      <c r="A113" s="17" t="s">
        <v>86</v>
      </c>
      <c r="B113" s="22" t="s">
        <v>37</v>
      </c>
      <c r="C113" s="24"/>
      <c r="D113" s="25">
        <v>0</v>
      </c>
      <c r="E113" s="25">
        <v>0</v>
      </c>
      <c r="F113" s="25">
        <v>0</v>
      </c>
      <c r="G113" s="25">
        <v>6500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6500</v>
      </c>
    </row>
    <row r="114" spans="1:29" s="7" customFormat="1" x14ac:dyDescent="0.2">
      <c r="A114" s="17" t="s">
        <v>87</v>
      </c>
      <c r="B114" s="22" t="s">
        <v>38</v>
      </c>
      <c r="C114" s="24"/>
      <c r="D114" s="25">
        <v>0</v>
      </c>
      <c r="E114" s="25">
        <v>0</v>
      </c>
      <c r="F114" s="25">
        <v>0</v>
      </c>
      <c r="G114" s="25">
        <v>165487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165487</v>
      </c>
    </row>
    <row r="115" spans="1:29" s="7" customFormat="1" x14ac:dyDescent="0.2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3586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3586</v>
      </c>
    </row>
    <row r="116" spans="1:29" s="7" customFormat="1" x14ac:dyDescent="0.2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14128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14128</v>
      </c>
    </row>
    <row r="117" spans="1:29" s="7" customFormat="1" x14ac:dyDescent="0.2">
      <c r="A117" s="52" t="s">
        <v>113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414741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414741</v>
      </c>
    </row>
    <row r="118" spans="1:29" s="7" customFormat="1" x14ac:dyDescent="0.2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5.5" x14ac:dyDescent="0.2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">
      <c r="A125" s="52" t="s">
        <v>114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5.5" x14ac:dyDescent="0.2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">
      <c r="A134" s="52" t="s">
        <v>115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5.5" x14ac:dyDescent="0.2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">
      <c r="A143" s="52" t="s">
        <v>116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">
      <c r="A145" s="52" t="s">
        <v>117</v>
      </c>
      <c r="B145" s="48"/>
      <c r="C145" s="49">
        <f t="shared" ref="C145:AB145" si="31">SUM(C134+C125+C117+C108+C99+C90+C81+C73+C64+C55+C46+C37+C143)</f>
        <v>3406526</v>
      </c>
      <c r="D145" s="50">
        <f t="shared" si="31"/>
        <v>0</v>
      </c>
      <c r="E145" s="50">
        <f t="shared" si="31"/>
        <v>0</v>
      </c>
      <c r="F145" s="50">
        <f t="shared" si="31"/>
        <v>0</v>
      </c>
      <c r="G145" s="50">
        <f t="shared" si="31"/>
        <v>414741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317096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500000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4638363</v>
      </c>
    </row>
    <row r="146" spans="1:29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5.5" x14ac:dyDescent="0.2">
      <c r="A150" s="17" t="s">
        <v>86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333033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333033</v>
      </c>
    </row>
    <row r="151" spans="1:29" s="7" customFormat="1" x14ac:dyDescent="0.2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">
      <c r="A154" s="52" t="s">
        <v>118</v>
      </c>
      <c r="B154" s="48"/>
      <c r="C154" s="49">
        <f t="shared" ref="C154:AB154" si="33">SUM(C148:C153)</f>
        <v>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333033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333033</v>
      </c>
    </row>
    <row r="155" spans="1:29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8.25" x14ac:dyDescent="0.2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5.5" x14ac:dyDescent="0.2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">
      <c r="A163" s="52" t="s">
        <v>119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">
      <c r="A165" s="47" t="s">
        <v>124</v>
      </c>
      <c r="B165" s="48"/>
      <c r="C165" s="49">
        <f t="shared" ref="C165:AB165" si="35">SUM(C145+C28+C163+C154)</f>
        <v>9148803</v>
      </c>
      <c r="D165" s="50">
        <f t="shared" si="35"/>
        <v>0</v>
      </c>
      <c r="E165" s="50">
        <f t="shared" si="35"/>
        <v>0</v>
      </c>
      <c r="F165" s="50">
        <f t="shared" si="35"/>
        <v>0</v>
      </c>
      <c r="G165" s="50">
        <f t="shared" si="35"/>
        <v>414741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680300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650129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500000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11393973</v>
      </c>
    </row>
    <row r="166" spans="1:29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">
      <c r="A168" s="19" t="s">
        <v>133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">
      <c r="A169" s="19" t="s">
        <v>134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">
      <c r="A170" s="19" t="s">
        <v>135</v>
      </c>
      <c r="B170" s="21" t="s">
        <v>53</v>
      </c>
      <c r="C170" s="37">
        <v>5632253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1043420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6675673</v>
      </c>
    </row>
    <row r="171" spans="1:29" s="7" customFormat="1" x14ac:dyDescent="0.2">
      <c r="A171" s="19" t="s">
        <v>136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">
      <c r="A172" s="19" t="s">
        <v>137</v>
      </c>
      <c r="B172" s="21" t="s">
        <v>53</v>
      </c>
      <c r="C172" s="37">
        <v>-350000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-350000</v>
      </c>
    </row>
    <row r="173" spans="1:29" s="7" customFormat="1" ht="25.5" x14ac:dyDescent="0.2">
      <c r="A173" s="19" t="s">
        <v>138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">
      <c r="A174" s="47" t="s">
        <v>140</v>
      </c>
      <c r="B174" s="48"/>
      <c r="C174" s="49">
        <f t="shared" ref="C174:AB174" si="37">SUM(C168:C173)</f>
        <v>5282253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1043420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6325673</v>
      </c>
    </row>
    <row r="175" spans="1:29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">
      <c r="A176" s="47" t="s">
        <v>125</v>
      </c>
      <c r="B176" s="48"/>
      <c r="C176" s="49">
        <f t="shared" ref="C176:AB176" si="38">C165+C174</f>
        <v>14431056</v>
      </c>
      <c r="D176" s="50">
        <f t="shared" si="38"/>
        <v>0</v>
      </c>
      <c r="E176" s="50">
        <f t="shared" si="38"/>
        <v>0</v>
      </c>
      <c r="F176" s="50">
        <f t="shared" si="38"/>
        <v>0</v>
      </c>
      <c r="G176" s="50">
        <f t="shared" si="38"/>
        <v>414741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1723720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650129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500000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17719646</v>
      </c>
    </row>
    <row r="177" spans="1:29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">
      <c r="A181" s="19" t="s">
        <v>92</v>
      </c>
      <c r="B181" s="21" t="s">
        <v>68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5.5" x14ac:dyDescent="0.2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x14ac:dyDescent="0.2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5.5" x14ac:dyDescent="0.2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x14ac:dyDescent="0.2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">
      <c r="A194" s="19" t="s">
        <v>105</v>
      </c>
      <c r="B194" s="21" t="s">
        <v>81</v>
      </c>
      <c r="C194" s="37">
        <v>-497170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-497170</v>
      </c>
    </row>
    <row r="195" spans="1:29" s="7" customFormat="1" x14ac:dyDescent="0.2">
      <c r="A195" s="47" t="s">
        <v>126</v>
      </c>
      <c r="B195" s="48"/>
      <c r="C195" s="49">
        <f t="shared" ref="C195:AB195" si="40">SUM(C179:C194)</f>
        <v>-497170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-497170</v>
      </c>
    </row>
    <row r="196" spans="1:29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1" x14ac:dyDescent="0.2">
      <c r="A197" s="47" t="s">
        <v>127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5.5" x14ac:dyDescent="0.2">
      <c r="A199" s="14" t="s">
        <v>82</v>
      </c>
      <c r="C199" s="10" t="str">
        <f t="shared" ref="C199:AC199" si="66">IF(C3&gt;C195,"Yes","No")</f>
        <v>Yes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Yes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Yes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Yes</v>
      </c>
    </row>
  </sheetData>
  <sheetProtection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paperSize="5"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Sherry Dennis</cp:lastModifiedBy>
  <cp:lastPrinted>2019-02-18T21:00:59Z</cp:lastPrinted>
  <dcterms:created xsi:type="dcterms:W3CDTF">2013-05-02T21:12:35Z</dcterms:created>
  <dcterms:modified xsi:type="dcterms:W3CDTF">2019-02-18T21:01:04Z</dcterms:modified>
</cp:coreProperties>
</file>